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0" windowWidth="20730" windowHeight="1068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Лист1!$A$1:$E$127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E49" i="1" l="1"/>
  <c r="D14" i="1"/>
  <c r="E58" i="1" l="1"/>
  <c r="E72" i="1" l="1"/>
  <c r="E24" i="1"/>
  <c r="E25" i="1"/>
  <c r="E29" i="1"/>
  <c r="C88" i="1" l="1"/>
  <c r="E65" i="1" l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5" i="1"/>
  <c r="F117" i="5" l="1"/>
  <c r="G45" i="5"/>
  <c r="G69" i="5" s="1"/>
  <c r="G117" i="5" s="1"/>
  <c r="C123" i="5"/>
  <c r="C117" i="5"/>
  <c r="E16" i="1"/>
  <c r="G123" i="5" l="1"/>
  <c r="E68" i="1"/>
  <c r="E57" i="1" l="1"/>
  <c r="E12" i="1" l="1"/>
  <c r="E13" i="1"/>
  <c r="E30" i="1" l="1"/>
  <c r="C114" i="1" l="1"/>
  <c r="D114" i="1"/>
  <c r="E98" i="1" l="1"/>
  <c r="D97" i="1"/>
  <c r="C97" i="1"/>
  <c r="E97" i="1" l="1"/>
  <c r="D69" i="1"/>
  <c r="E50" i="1" l="1"/>
  <c r="C4" i="1" l="1"/>
  <c r="D4" i="1"/>
  <c r="E67" i="1" l="1"/>
  <c r="E51" i="1"/>
  <c r="E63" i="1" l="1"/>
  <c r="E22" i="1"/>
  <c r="D99" i="1" l="1"/>
  <c r="C99" i="1"/>
  <c r="E103" i="1"/>
  <c r="D88" i="1"/>
  <c r="D93" i="1" l="1"/>
  <c r="C93" i="1"/>
  <c r="E96" i="1"/>
  <c r="E66" i="1" l="1"/>
  <c r="E110" i="1" l="1"/>
  <c r="E20" i="1" l="1"/>
  <c r="E56" i="1" l="1"/>
  <c r="E11" i="1" l="1"/>
  <c r="E80" i="1" l="1"/>
  <c r="E9" i="1"/>
  <c r="E52" i="1" l="1"/>
  <c r="E54" i="1"/>
  <c r="E55" i="1"/>
  <c r="E59" i="1" l="1"/>
  <c r="D118" i="1" l="1"/>
  <c r="C118" i="1"/>
  <c r="E120" i="1"/>
  <c r="E119" i="1"/>
  <c r="E117" i="1"/>
  <c r="D116" i="1"/>
  <c r="C116" i="1"/>
  <c r="E115" i="1"/>
  <c r="E113" i="1"/>
  <c r="E112" i="1"/>
  <c r="E111" i="1"/>
  <c r="D109" i="1"/>
  <c r="C109" i="1"/>
  <c r="E108" i="1"/>
  <c r="E107" i="1"/>
  <c r="D106" i="1"/>
  <c r="C106" i="1"/>
  <c r="E105" i="1"/>
  <c r="E104" i="1"/>
  <c r="E102" i="1"/>
  <c r="E101" i="1"/>
  <c r="E100" i="1"/>
  <c r="E95" i="1"/>
  <c r="E94" i="1"/>
  <c r="E92" i="1"/>
  <c r="E91" i="1"/>
  <c r="E89" i="1"/>
  <c r="E87" i="1"/>
  <c r="E86" i="1"/>
  <c r="D85" i="1"/>
  <c r="C85" i="1"/>
  <c r="E84" i="1"/>
  <c r="E83" i="1"/>
  <c r="E82" i="1"/>
  <c r="E81" i="1"/>
  <c r="E79" i="1"/>
  <c r="E78" i="1"/>
  <c r="E77" i="1"/>
  <c r="D76" i="1"/>
  <c r="C76" i="1"/>
  <c r="C69" i="1"/>
  <c r="E64" i="1"/>
  <c r="E62" i="1"/>
  <c r="E61" i="1"/>
  <c r="E48" i="1"/>
  <c r="E35" i="1"/>
  <c r="E32" i="1"/>
  <c r="E17" i="1"/>
  <c r="C14" i="1"/>
  <c r="E8" i="1"/>
  <c r="E6" i="1"/>
  <c r="E5" i="1"/>
  <c r="C121" i="1" l="1"/>
  <c r="D121" i="1"/>
  <c r="E116" i="1"/>
  <c r="E118" i="1"/>
  <c r="E109" i="1"/>
  <c r="E114" i="1"/>
  <c r="E85" i="1"/>
  <c r="E93" i="1"/>
  <c r="E99" i="1"/>
  <c r="E76" i="1"/>
  <c r="E106" i="1"/>
  <c r="E88" i="1"/>
  <c r="E4" i="1"/>
  <c r="D47" i="1"/>
  <c r="D74" i="1" s="1"/>
  <c r="E69" i="1"/>
  <c r="C47" i="1"/>
  <c r="C74" i="1" s="1"/>
  <c r="E14" i="1"/>
  <c r="D122" i="1" l="1"/>
  <c r="C122" i="1"/>
  <c r="C128" i="1"/>
  <c r="D128" i="1"/>
  <c r="E121" i="1"/>
  <c r="E74" i="1"/>
  <c r="E47" i="1"/>
</calcChain>
</file>

<file path=xl/sharedStrings.xml><?xml version="1.0" encoding="utf-8"?>
<sst xmlns="http://schemas.openxmlformats.org/spreadsheetml/2006/main" count="662" uniqueCount="352">
  <si>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</si>
  <si>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</si>
  <si>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</si>
  <si>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</si>
  <si>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</si>
  <si>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</si>
  <si>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</si>
  <si>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</si>
  <si>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</si>
  <si>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</si>
  <si>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</si>
  <si>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</si>
  <si>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</si>
  <si>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</si>
  <si>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</si>
  <si>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</si>
  <si>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</si>
  <si>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</si>
  <si>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</si>
  <si>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</si>
  <si>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</si>
  <si>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</si>
  <si>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</si>
  <si>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</si>
  <si>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</si>
  <si>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</si>
  <si>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</si>
  <si>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</si>
  <si>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</si>
  <si>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</si>
  <si>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</si>
  <si>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</si>
  <si>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</si>
  <si>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</si>
  <si>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</si>
  <si>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</si>
  <si>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</si>
  <si>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</si>
  <si>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</si>
  <si>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</si>
  <si>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</si>
  <si>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</si>
  <si>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</si>
  <si>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</si>
  <si>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</si>
  <si>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</si>
  <si>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</si>
  <si>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</si>
  <si>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</si>
  <si>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</si>
  <si>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</si>
  <si>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</si>
  <si>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</si>
  <si>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</si>
  <si>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</si>
  <si>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</si>
  <si>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</si>
  <si>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</si>
  <si>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</si>
  <si>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</si>
  <si>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</si>
  <si>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</si>
  <si>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</si>
  <si>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</si>
  <si>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</si>
  <si>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</si>
  <si>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</si>
  <si>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</si>
  <si>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</si>
  <si>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</si>
  <si>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</si>
  <si>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</si>
  <si>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</si>
  <si>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</si>
  <si>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</si>
  <si>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</si>
  <si>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</si>
  <si>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</si>
  <si>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</si>
  <si>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</si>
  <si>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</si>
  <si>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</si>
  <si>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</si>
  <si>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</si>
  <si>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</si>
  <si>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</si>
  <si>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</si>
  <si>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</si>
  <si>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</si>
  <si>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</si>
  <si>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</si>
  <si>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</si>
  <si>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</si>
  <si>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</si>
  <si>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</si>
  <si>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</si>
  <si>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</si>
  <si>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</si>
  <si>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</si>
  <si>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</si>
  <si>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</si>
  <si>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</si>
  <si>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</si>
  <si>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</si>
  <si>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</si>
  <si>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</si>
  <si>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</si>
  <si>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</si>
  <si>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</si>
  <si>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</si>
  <si>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</si>
  <si>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</si>
  <si>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</si>
  <si>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</si>
  <si>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</si>
  <si>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</si>
  <si>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</si>
  <si>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</si>
  <si>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</si>
  <si>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</si>
  <si>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</si>
  <si>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</si>
  <si>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</si>
  <si>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</si>
  <si>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</si>
  <si>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</si>
  <si>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</si>
  <si>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</si>
  <si>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</si>
  <si>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</si>
  <si>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</si>
  <si>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</si>
  <si>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</si>
  <si>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</si>
  <si>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</si>
  <si>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</si>
  <si>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</si>
  <si>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</si>
  <si>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</si>
  <si>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</si>
  <si>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</si>
  <si>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</si>
  <si>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</si>
  <si>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</si>
  <si>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</si>
  <si>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</si>
  <si>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</si>
  <si>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</si>
  <si>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</si>
  <si>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</si>
  <si>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</si>
  <si>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</si>
  <si>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</si>
  <si>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</si>
  <si>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</si>
  <si>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</si>
  <si>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</si>
  <si>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</si>
  <si>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</si>
  <si>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</si>
  <si>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</si>
  <si>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</si>
  <si>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</si>
  <si>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</si>
  <si>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</si>
  <si>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</si>
  <si>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</si>
  <si>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</si>
  <si>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</si>
  <si>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</si>
  <si>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</si>
  <si>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</si>
  <si>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</si>
  <si>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</si>
  <si>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</si>
  <si>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</si>
  <si>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</si>
  <si>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</si>
  <si>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</si>
  <si>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</si>
  <si>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</si>
  <si>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</si>
  <si>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</si>
  <si>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</si>
  <si>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</si>
  <si>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</si>
  <si>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</si>
  <si>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</si>
  <si>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</si>
  <si>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</si>
  <si>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</si>
  <si>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</si>
  <si>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</si>
  <si>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</si>
  <si>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</si>
  <si>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</si>
  <si>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</si>
  <si>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</si>
  <si>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</si>
  <si>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</si>
  <si>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</si>
  <si>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</si>
  <si>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</si>
  <si>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</si>
  <si>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</si>
  <si>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</si>
  <si>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</si>
  <si>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</si>
  <si>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</si>
  <si>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</si>
  <si>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</si>
  <si>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</si>
  <si>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</si>
  <si>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</si>
  <si>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</si>
  <si>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</si>
  <si>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</si>
  <si>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</si>
  <si>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</si>
  <si>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</si>
  <si>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</si>
  <si>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</si>
  <si>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</si>
  <si>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</si>
  <si>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</si>
  <si>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</si>
  <si>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</si>
  <si>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</si>
  <si>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</si>
  <si>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</si>
  <si>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</si>
  <si>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</si>
  <si>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</si>
  <si>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</si>
  <si>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</si>
  <si>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</si>
  <si>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</si>
  <si>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</si>
  <si>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</si>
  <si>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</si>
  <si>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</si>
  <si>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</si>
  <si>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</si>
  <si>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</si>
  <si>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</si>
  <si>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</si>
  <si>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</si>
  <si>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</si>
  <si>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</si>
  <si>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</si>
  <si>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</si>
  <si>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</si>
  <si>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</si>
  <si>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</si>
  <si>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</si>
  <si>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</si>
  <si>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</si>
  <si>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</si>
  <si>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</si>
  <si>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</si>
  <si>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</si>
  <si>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</si>
  <si>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</si>
  <si>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</si>
  <si>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</si>
  <si>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</si>
  <si>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</si>
  <si>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</si>
  <si>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</si>
  <si>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</si>
  <si>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</si>
  <si>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</si>
  <si>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</si>
  <si>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</si>
  <si>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</si>
  <si>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</si>
  <si>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</si>
  <si>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</si>
  <si>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</si>
  <si>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</si>
  <si>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</si>
  <si>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</si>
  <si>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</si>
  <si>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</si>
  <si>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</si>
  <si>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</si>
  <si>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</si>
  <si>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</si>
  <si>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</si>
  <si>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</si>
  <si>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</si>
  <si>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</si>
  <si>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</si>
  <si>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</si>
  <si>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</si>
  <si>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</si>
  <si>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</si>
  <si>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</si>
  <si>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</si>
  <si>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</si>
  <si>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</si>
  <si>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</si>
  <si>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</si>
  <si>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</si>
  <si>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</si>
  <si>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</si>
  <si>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</si>
  <si>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</si>
  <si>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</si>
  <si>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</si>
  <si>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</si>
  <si>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</si>
  <si>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</si>
  <si>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</si>
  <si>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</si>
  <si>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</si>
  <si>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</si>
  <si>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</si>
  <si>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</si>
  <si>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</si>
  <si>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</si>
  <si>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</si>
  <si>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</si>
  <si>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</si>
  <si>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</si>
  <si>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</si>
  <si>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</si>
  <si>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</si>
  <si>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</si>
  <si>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 xml:space="preserve">%  исполнения к бюджету на 2023 год </t>
  </si>
  <si>
    <t xml:space="preserve">Бюджет на 2023 год 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</si>
  <si>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</si>
  <si>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</si>
  <si>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</si>
  <si>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</si>
  <si>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</si>
  <si>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</si>
  <si>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</si>
  <si>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</si>
  <si>
    <t>Денежные взыскания, налагаемые в возмещение ущерба, приченненного в результате незаконного и нецелевого использования бюджетных средств (в части бюджетов муниципальных районов)</t>
  </si>
  <si>
    <t>00011610100050000140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</si>
  <si>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</si>
  <si>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действующим в 2019 году</t>
  </si>
  <si>
    <t>00011610120000000140</t>
  </si>
  <si>
    <t>Плата за размещение твердых коммунальных отходов</t>
  </si>
  <si>
    <t>00011607010050000140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</si>
  <si>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государственным (муниципальным) контрактом</t>
  </si>
  <si>
    <t>00020705020050000150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</si>
  <si>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</si>
  <si>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</si>
  <si>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Справка об исполнении районного бюджета на 01.10.2023 года</t>
  </si>
  <si>
    <t>Исполнено на 01.10.2023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</si>
</sst>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10" fillId="2" borderId="1" xfId="2" applyFont="1" applyFill="1" applyBorder="1" applyAlignment="1" applyProtection="1">
      <alignment horizontal="left" wrapText="1"/>
      <protection hidden="1"/>
    </xf>
    <xf numFmtId="165" fontId="11" fillId="3" borderId="1" xfId="2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view="pageBreakPreview" zoomScale="70" zoomScaleNormal="90" zoomScaleSheetLayoutView="70" workbookViewId="0">
      <selection activeCell="D123" sqref="D123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82" t="s">
        <v>350</v>
      </c>
      <c r="B1" s="83"/>
      <c r="C1" s="83"/>
      <c r="D1" s="83"/>
      <c r="E1" s="83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330</v>
      </c>
      <c r="D3" s="11" t="s">
        <v>351</v>
      </c>
      <c r="E3" s="12" t="s">
        <v>329</v>
      </c>
      <c r="F3" s="13"/>
    </row>
    <row r="4" spans="1:6" x14ac:dyDescent="0.3">
      <c r="A4" s="8" t="s">
        <v>3</v>
      </c>
      <c r="B4" s="14"/>
      <c r="C4" s="52">
        <f>SUM(C5:C13)</f>
        <v>203697.80000000002</v>
      </c>
      <c r="D4" s="52">
        <f>SUM(D5:D13)</f>
        <v>138227</v>
      </c>
      <c r="E4" s="53">
        <f t="shared" ref="E4:E35" si="0">D4/C4*100</f>
        <v>67.858857582163381</v>
      </c>
      <c r="F4" s="15"/>
    </row>
    <row r="5" spans="1:6" x14ac:dyDescent="0.3">
      <c r="A5" s="16" t="s">
        <v>4</v>
      </c>
      <c r="B5" s="17" t="s">
        <v>5</v>
      </c>
      <c r="C5" s="18">
        <v>151474.1</v>
      </c>
      <c r="D5" s="18">
        <v>106833.2</v>
      </c>
      <c r="E5" s="53">
        <f t="shared" si="0"/>
        <v>70.529021132985775</v>
      </c>
      <c r="F5" s="19"/>
    </row>
    <row r="6" spans="1:6" x14ac:dyDescent="0.3">
      <c r="A6" s="16" t="s">
        <v>6</v>
      </c>
      <c r="B6" s="17" t="s">
        <v>7</v>
      </c>
      <c r="C6" s="18">
        <v>41438.9</v>
      </c>
      <c r="D6" s="20">
        <v>26140.799999999999</v>
      </c>
      <c r="E6" s="53">
        <f t="shared" si="0"/>
        <v>63.082755575075588</v>
      </c>
      <c r="F6" s="19"/>
    </row>
    <row r="7" spans="1:6" x14ac:dyDescent="0.3">
      <c r="A7" s="16" t="s">
        <v>8</v>
      </c>
      <c r="B7" s="17" t="s">
        <v>9</v>
      </c>
      <c r="C7" s="18"/>
      <c r="D7" s="20">
        <v>-213.3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241.1</v>
      </c>
      <c r="D8" s="18">
        <v>132.9</v>
      </c>
      <c r="E8" s="53">
        <f t="shared" si="0"/>
        <v>55.122355868934058</v>
      </c>
      <c r="F8" s="19"/>
    </row>
    <row r="9" spans="1:6" x14ac:dyDescent="0.3">
      <c r="A9" s="16" t="s">
        <v>124</v>
      </c>
      <c r="B9" s="17" t="s">
        <v>123</v>
      </c>
      <c r="C9" s="18">
        <v>5747.5</v>
      </c>
      <c r="D9" s="18">
        <v>3038.2</v>
      </c>
      <c r="E9" s="53">
        <f t="shared" si="0"/>
        <v>52.861244019138752</v>
      </c>
      <c r="F9" s="19"/>
    </row>
    <row r="10" spans="1:6" x14ac:dyDescent="0.3">
      <c r="A10" s="16" t="s">
        <v>133</v>
      </c>
      <c r="B10" s="17" t="s">
        <v>134</v>
      </c>
      <c r="C10" s="18"/>
      <c r="D10" s="18">
        <v>-1125.7</v>
      </c>
      <c r="E10" s="53"/>
      <c r="F10" s="19"/>
    </row>
    <row r="11" spans="1:6" ht="18" customHeight="1" x14ac:dyDescent="0.3">
      <c r="A11" s="16" t="s">
        <v>12</v>
      </c>
      <c r="B11" s="17" t="s">
        <v>13</v>
      </c>
      <c r="C11" s="18">
        <v>4796.2</v>
      </c>
      <c r="D11" s="18">
        <v>3420.9</v>
      </c>
      <c r="E11" s="53">
        <f>D11/C11*100</f>
        <v>71.325215795838375</v>
      </c>
      <c r="F11" s="19"/>
    </row>
    <row r="12" spans="1:6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1">D12/C12*100</f>
        <v>#DIV/0!</v>
      </c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si="1"/>
        <v>#DIV/0!</v>
      </c>
      <c r="F13" s="19"/>
    </row>
    <row r="14" spans="1:6" x14ac:dyDescent="0.3">
      <c r="A14" s="8" t="s">
        <v>14</v>
      </c>
      <c r="B14" s="17"/>
      <c r="C14" s="54">
        <f>SUM(C16:C46)</f>
        <v>13682.400000000001</v>
      </c>
      <c r="D14" s="54">
        <f>SUM(D15:D46)</f>
        <v>11485.6</v>
      </c>
      <c r="E14" s="53">
        <f t="shared" si="0"/>
        <v>83.944337250774709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5204</v>
      </c>
      <c r="D16" s="20">
        <v>3153.7</v>
      </c>
      <c r="E16" s="53">
        <f>D16/C16*100</f>
        <v>60.601460415065333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3500</v>
      </c>
      <c r="D17" s="20">
        <v>2552.6999999999998</v>
      </c>
      <c r="E17" s="53">
        <f>D17/C17*100</f>
        <v>72.934285714285707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43.2</v>
      </c>
      <c r="D20" s="18">
        <v>41</v>
      </c>
      <c r="E20" s="53">
        <f t="shared" si="0"/>
        <v>94.907407407407391</v>
      </c>
      <c r="F20" s="22"/>
    </row>
    <row r="21" spans="1:6" x14ac:dyDescent="0.3">
      <c r="A21" s="16" t="s">
        <v>128</v>
      </c>
      <c r="B21" s="17" t="s">
        <v>129</v>
      </c>
      <c r="C21" s="23">
        <v>3</v>
      </c>
      <c r="D21" s="18"/>
      <c r="E21" s="53"/>
      <c r="F21" s="22"/>
    </row>
    <row r="22" spans="1:6" x14ac:dyDescent="0.3">
      <c r="A22" s="16" t="s">
        <v>163</v>
      </c>
      <c r="B22" s="17" t="s">
        <v>146</v>
      </c>
      <c r="C22" s="23">
        <v>38.1</v>
      </c>
      <c r="D22" s="24">
        <v>70</v>
      </c>
      <c r="E22" s="53">
        <f t="shared" ref="E22:E29" si="2">D22/C22*100</f>
        <v>183.72703412073491</v>
      </c>
      <c r="F22" s="22"/>
    </row>
    <row r="23" spans="1:6" x14ac:dyDescent="0.3">
      <c r="A23" s="16" t="s">
        <v>344</v>
      </c>
      <c r="B23" s="17" t="s">
        <v>335</v>
      </c>
      <c r="C23" s="23"/>
      <c r="D23" s="24">
        <v>-5.7</v>
      </c>
      <c r="E23" s="53"/>
      <c r="F23" s="22"/>
    </row>
    <row r="24" spans="1:6" x14ac:dyDescent="0.3">
      <c r="A24" s="16" t="s">
        <v>206</v>
      </c>
      <c r="B24" s="17" t="s">
        <v>207</v>
      </c>
      <c r="C24" s="18">
        <v>415</v>
      </c>
      <c r="D24" s="18">
        <v>324.7</v>
      </c>
      <c r="E24" s="53">
        <f t="shared" si="2"/>
        <v>78.240963855421683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200</v>
      </c>
      <c r="D25" s="20">
        <v>202.8</v>
      </c>
      <c r="E25" s="53">
        <f t="shared" si="2"/>
        <v>101.4</v>
      </c>
      <c r="F25" s="22"/>
    </row>
    <row r="26" spans="1:6" ht="24.75" customHeight="1" x14ac:dyDescent="0.3">
      <c r="A26" s="16" t="s">
        <v>25</v>
      </c>
      <c r="B26" s="17" t="s">
        <v>211</v>
      </c>
      <c r="C26" s="18"/>
      <c r="D26" s="20">
        <v>40.299999999999997</v>
      </c>
      <c r="E26" s="53"/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3"/>
      <c r="F27" s="22"/>
    </row>
    <row r="28" spans="1:6" ht="36" customHeight="1" x14ac:dyDescent="0.3">
      <c r="A28" s="16" t="s">
        <v>341</v>
      </c>
      <c r="B28" s="17" t="s">
        <v>131</v>
      </c>
      <c r="C28" s="18"/>
      <c r="D28" s="20">
        <v>428.1</v>
      </c>
      <c r="E28" s="53"/>
      <c r="F28" s="22"/>
    </row>
    <row r="29" spans="1:6" ht="36" customHeight="1" x14ac:dyDescent="0.3">
      <c r="A29" s="16" t="s">
        <v>197</v>
      </c>
      <c r="B29" s="17" t="s">
        <v>194</v>
      </c>
      <c r="C29" s="18">
        <v>1</v>
      </c>
      <c r="D29" s="20">
        <v>4.9000000000000004</v>
      </c>
      <c r="E29" s="81">
        <f t="shared" si="2"/>
        <v>490.00000000000006</v>
      </c>
      <c r="F29" s="22"/>
    </row>
    <row r="30" spans="1:6" ht="25.5" customHeight="1" x14ac:dyDescent="0.3">
      <c r="A30" s="16" t="s">
        <v>196</v>
      </c>
      <c r="B30" s="17" t="s">
        <v>195</v>
      </c>
      <c r="C30" s="18">
        <v>1195</v>
      </c>
      <c r="D30" s="20">
        <v>1056.3</v>
      </c>
      <c r="E30" s="53">
        <f t="shared" ref="E30" si="3">D30/C30*100</f>
        <v>88.393305439330533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3">
        <v>0</v>
      </c>
      <c r="F31" s="22"/>
    </row>
    <row r="32" spans="1:6" x14ac:dyDescent="0.3">
      <c r="A32" s="16" t="s">
        <v>147</v>
      </c>
      <c r="B32" s="17" t="s">
        <v>148</v>
      </c>
      <c r="C32" s="18">
        <v>944.5</v>
      </c>
      <c r="D32" s="18">
        <v>759</v>
      </c>
      <c r="E32" s="53">
        <f t="shared" si="0"/>
        <v>80.359978824775013</v>
      </c>
      <c r="F32" s="22"/>
    </row>
    <row r="33" spans="1:6" ht="37.5" x14ac:dyDescent="0.3">
      <c r="A33" s="16" t="s">
        <v>346</v>
      </c>
      <c r="B33" s="17" t="s">
        <v>345</v>
      </c>
      <c r="C33" s="18"/>
      <c r="D33" s="18">
        <v>1511.7</v>
      </c>
      <c r="E33" s="53"/>
      <c r="F33" s="22"/>
    </row>
    <row r="34" spans="1:6" ht="37.5" x14ac:dyDescent="0.3">
      <c r="A34" s="16" t="s">
        <v>339</v>
      </c>
      <c r="B34" s="17" t="s">
        <v>340</v>
      </c>
      <c r="C34" s="18"/>
      <c r="D34" s="18">
        <v>35.9</v>
      </c>
      <c r="E34" s="53"/>
      <c r="F34" s="22"/>
    </row>
    <row r="35" spans="1:6" ht="37.5" x14ac:dyDescent="0.3">
      <c r="A35" s="16" t="s">
        <v>342</v>
      </c>
      <c r="B35" s="17" t="s">
        <v>343</v>
      </c>
      <c r="C35" s="18">
        <v>1688.6</v>
      </c>
      <c r="D35" s="18">
        <v>644.6</v>
      </c>
      <c r="E35" s="53">
        <f t="shared" si="0"/>
        <v>38.173634963875401</v>
      </c>
      <c r="F35" s="22"/>
    </row>
    <row r="36" spans="1:6" ht="21" customHeight="1" x14ac:dyDescent="0.3">
      <c r="A36" s="57" t="s">
        <v>178</v>
      </c>
      <c r="B36" s="17" t="s">
        <v>190</v>
      </c>
      <c r="C36" s="18"/>
      <c r="D36" s="18">
        <v>227.5</v>
      </c>
      <c r="E36" s="53">
        <v>0</v>
      </c>
      <c r="F36" s="22"/>
    </row>
    <row r="37" spans="1:6" ht="42" customHeight="1" x14ac:dyDescent="0.3">
      <c r="A37" s="25" t="s">
        <v>349</v>
      </c>
      <c r="B37" s="17" t="s">
        <v>331</v>
      </c>
      <c r="C37" s="18"/>
      <c r="D37" s="20">
        <v>289.5</v>
      </c>
      <c r="E37" s="53"/>
      <c r="F37" s="22"/>
    </row>
    <row r="38" spans="1:6" ht="33" hidden="1" customHeight="1" x14ac:dyDescent="0.3">
      <c r="A38" s="16" t="s">
        <v>28</v>
      </c>
      <c r="B38" s="17" t="s">
        <v>29</v>
      </c>
      <c r="C38" s="18"/>
      <c r="D38" s="20"/>
      <c r="E38" s="53"/>
      <c r="F38" s="22"/>
    </row>
    <row r="39" spans="1:6" ht="33" hidden="1" customHeight="1" x14ac:dyDescent="0.3">
      <c r="A39" s="16" t="s">
        <v>30</v>
      </c>
      <c r="B39" s="17" t="s">
        <v>31</v>
      </c>
      <c r="C39" s="18"/>
      <c r="D39" s="24"/>
      <c r="E39" s="53"/>
      <c r="F39" s="22"/>
    </row>
    <row r="40" spans="1:6" ht="43.5" hidden="1" customHeight="1" x14ac:dyDescent="0.3">
      <c r="A40" s="16" t="s">
        <v>135</v>
      </c>
      <c r="B40" s="17" t="s">
        <v>136</v>
      </c>
      <c r="C40" s="18"/>
      <c r="D40" s="24"/>
      <c r="E40" s="53"/>
      <c r="F40" s="22"/>
    </row>
    <row r="41" spans="1:6" ht="43.5" hidden="1" customHeight="1" x14ac:dyDescent="0.3">
      <c r="A41" s="16" t="s">
        <v>32</v>
      </c>
      <c r="B41" s="17" t="s">
        <v>33</v>
      </c>
      <c r="C41" s="18"/>
      <c r="D41" s="24"/>
      <c r="E41" s="53"/>
      <c r="F41" s="22"/>
    </row>
    <row r="42" spans="1:6" ht="37.5" hidden="1" x14ac:dyDescent="0.3">
      <c r="A42" s="16" t="s">
        <v>34</v>
      </c>
      <c r="B42" s="26" t="s">
        <v>35</v>
      </c>
      <c r="C42" s="18"/>
      <c r="D42" s="20"/>
      <c r="E42" s="53"/>
      <c r="F42" s="22"/>
    </row>
    <row r="43" spans="1:6" ht="27" hidden="1" customHeight="1" x14ac:dyDescent="0.3">
      <c r="A43" s="16" t="s">
        <v>168</v>
      </c>
      <c r="B43" s="17" t="s">
        <v>36</v>
      </c>
      <c r="C43" s="18">
        <v>0</v>
      </c>
      <c r="D43" s="24"/>
      <c r="E43" s="53"/>
      <c r="F43" s="22"/>
    </row>
    <row r="44" spans="1:6" ht="27" hidden="1" customHeight="1" x14ac:dyDescent="0.3">
      <c r="A44" s="16" t="s">
        <v>168</v>
      </c>
      <c r="B44" s="17" t="s">
        <v>36</v>
      </c>
      <c r="C44" s="18"/>
      <c r="D44" s="24"/>
      <c r="E44" s="53"/>
      <c r="F44" s="22"/>
    </row>
    <row r="45" spans="1:6" ht="22.5" customHeight="1" x14ac:dyDescent="0.3">
      <c r="A45" s="16" t="s">
        <v>167</v>
      </c>
      <c r="B45" s="17" t="s">
        <v>169</v>
      </c>
      <c r="C45" s="18">
        <v>450</v>
      </c>
      <c r="D45" s="24">
        <v>368.7</v>
      </c>
      <c r="E45" s="53">
        <f>D45/C45*100</f>
        <v>81.933333333333337</v>
      </c>
      <c r="F45" s="22"/>
    </row>
    <row r="46" spans="1:6" ht="22.5" customHeight="1" x14ac:dyDescent="0.3">
      <c r="A46" s="16" t="s">
        <v>228</v>
      </c>
      <c r="B46" s="17" t="s">
        <v>334</v>
      </c>
      <c r="C46" s="18"/>
      <c r="D46" s="24">
        <v>-220.1</v>
      </c>
      <c r="E46" s="53">
        <v>0</v>
      </c>
      <c r="F46" s="22"/>
    </row>
    <row r="47" spans="1:6" x14ac:dyDescent="0.3">
      <c r="A47" s="27" t="s">
        <v>37</v>
      </c>
      <c r="B47" s="28"/>
      <c r="C47" s="55">
        <f>C14+C4</f>
        <v>217380.2</v>
      </c>
      <c r="D47" s="55">
        <f>D14+D4</f>
        <v>149712.6</v>
      </c>
      <c r="E47" s="53">
        <f t="shared" ref="E47:E65" si="4">D47/C47*100</f>
        <v>68.871313946716398</v>
      </c>
      <c r="F47" s="29"/>
    </row>
    <row r="48" spans="1:6" ht="18" customHeight="1" x14ac:dyDescent="0.3">
      <c r="A48" s="16" t="s">
        <v>38</v>
      </c>
      <c r="B48" s="17" t="s">
        <v>161</v>
      </c>
      <c r="C48" s="18">
        <v>115133.9</v>
      </c>
      <c r="D48" s="18">
        <v>103877.2</v>
      </c>
      <c r="E48" s="53">
        <f t="shared" si="4"/>
        <v>90.222949105346046</v>
      </c>
      <c r="F48" s="19"/>
    </row>
    <row r="49" spans="1:6" x14ac:dyDescent="0.3">
      <c r="A49" s="16" t="s">
        <v>39</v>
      </c>
      <c r="B49" s="17" t="s">
        <v>172</v>
      </c>
      <c r="C49" s="18">
        <v>42985.8</v>
      </c>
      <c r="D49" s="18">
        <v>32239.4</v>
      </c>
      <c r="E49" s="53">
        <f t="shared" si="4"/>
        <v>75.000116317481584</v>
      </c>
      <c r="F49" s="19"/>
    </row>
    <row r="50" spans="1:6" hidden="1" x14ac:dyDescent="0.3">
      <c r="A50" s="16" t="s">
        <v>125</v>
      </c>
      <c r="B50" s="17" t="s">
        <v>199</v>
      </c>
      <c r="C50" s="18"/>
      <c r="D50" s="18">
        <v>0</v>
      </c>
      <c r="E50" s="53" t="e">
        <f t="shared" ref="E50" si="5">D50/C50*100</f>
        <v>#DIV/0!</v>
      </c>
      <c r="F50" s="19"/>
    </row>
    <row r="51" spans="1:6" ht="37.5" x14ac:dyDescent="0.3">
      <c r="A51" s="16" t="s">
        <v>171</v>
      </c>
      <c r="B51" s="17" t="s">
        <v>177</v>
      </c>
      <c r="C51" s="18">
        <v>19890.3</v>
      </c>
      <c r="D51" s="18">
        <v>7064.7</v>
      </c>
      <c r="E51" s="53">
        <f t="shared" si="4"/>
        <v>35.518317974087871</v>
      </c>
      <c r="F51" s="19"/>
    </row>
    <row r="52" spans="1:6" ht="37.5" hidden="1" x14ac:dyDescent="0.3">
      <c r="A52" s="16" t="s">
        <v>165</v>
      </c>
      <c r="B52" s="17" t="s">
        <v>173</v>
      </c>
      <c r="C52" s="20"/>
      <c r="D52" s="20"/>
      <c r="E52" s="53" t="e">
        <f t="shared" si="4"/>
        <v>#DIV/0!</v>
      </c>
      <c r="F52" s="19"/>
    </row>
    <row r="53" spans="1:6" hidden="1" x14ac:dyDescent="0.3">
      <c r="A53" s="16" t="s">
        <v>170</v>
      </c>
      <c r="B53" s="17" t="s">
        <v>151</v>
      </c>
      <c r="C53" s="18"/>
      <c r="D53" s="18"/>
      <c r="E53" s="53"/>
      <c r="F53" s="19"/>
    </row>
    <row r="54" spans="1:6" hidden="1" x14ac:dyDescent="0.3">
      <c r="A54" s="16" t="s">
        <v>132</v>
      </c>
      <c r="B54" s="17" t="s">
        <v>127</v>
      </c>
      <c r="C54" s="18"/>
      <c r="D54" s="18"/>
      <c r="E54" s="53" t="e">
        <f t="shared" si="4"/>
        <v>#DIV/0!</v>
      </c>
      <c r="F54" s="19"/>
    </row>
    <row r="55" spans="1:6" hidden="1" x14ac:dyDescent="0.3">
      <c r="A55" s="16" t="s">
        <v>126</v>
      </c>
      <c r="B55" s="17" t="s">
        <v>127</v>
      </c>
      <c r="C55" s="18"/>
      <c r="D55" s="23"/>
      <c r="E55" s="53" t="e">
        <f t="shared" si="4"/>
        <v>#DIV/0!</v>
      </c>
      <c r="F55" s="19"/>
    </row>
    <row r="56" spans="1:6" x14ac:dyDescent="0.3">
      <c r="A56" s="16" t="s">
        <v>130</v>
      </c>
      <c r="B56" s="17" t="s">
        <v>174</v>
      </c>
      <c r="C56" s="18">
        <v>750.8</v>
      </c>
      <c r="D56" s="23">
        <v>750.8</v>
      </c>
      <c r="E56" s="53">
        <f t="shared" si="4"/>
        <v>100</v>
      </c>
      <c r="F56" s="19"/>
    </row>
    <row r="57" spans="1:6" x14ac:dyDescent="0.3">
      <c r="A57" s="16" t="s">
        <v>137</v>
      </c>
      <c r="B57" s="17" t="s">
        <v>160</v>
      </c>
      <c r="C57" s="18">
        <v>136.69999999999999</v>
      </c>
      <c r="D57" s="23">
        <v>136.69999999999999</v>
      </c>
      <c r="E57" s="53">
        <f t="shared" si="4"/>
        <v>100</v>
      </c>
      <c r="F57" s="19"/>
    </row>
    <row r="58" spans="1:6" x14ac:dyDescent="0.3">
      <c r="A58" s="16" t="s">
        <v>217</v>
      </c>
      <c r="B58" s="17" t="s">
        <v>222</v>
      </c>
      <c r="C58" s="18">
        <v>152610.29999999999</v>
      </c>
      <c r="D58" s="23">
        <v>142259</v>
      </c>
      <c r="E58" s="53">
        <f t="shared" si="4"/>
        <v>93.217168172790437</v>
      </c>
      <c r="F58" s="19"/>
    </row>
    <row r="59" spans="1:6" x14ac:dyDescent="0.3">
      <c r="A59" s="16" t="s">
        <v>40</v>
      </c>
      <c r="B59" s="17" t="s">
        <v>159</v>
      </c>
      <c r="C59" s="18">
        <v>226475.7</v>
      </c>
      <c r="D59" s="23">
        <v>160804.79999999999</v>
      </c>
      <c r="E59" s="53">
        <f t="shared" ref="E59" si="6">D59/C59*100</f>
        <v>71.003114241395423</v>
      </c>
      <c r="F59" s="19"/>
    </row>
    <row r="60" spans="1:6" hidden="1" x14ac:dyDescent="0.3">
      <c r="A60" s="16" t="s">
        <v>41</v>
      </c>
      <c r="B60" s="17" t="s">
        <v>158</v>
      </c>
      <c r="C60" s="18"/>
      <c r="D60" s="20"/>
      <c r="E60" s="53"/>
      <c r="F60" s="19"/>
    </row>
    <row r="61" spans="1:6" x14ac:dyDescent="0.3">
      <c r="A61" s="16" t="s">
        <v>42</v>
      </c>
      <c r="B61" s="17" t="s">
        <v>157</v>
      </c>
      <c r="C61" s="18">
        <v>249629.1</v>
      </c>
      <c r="D61" s="18">
        <v>192056.1</v>
      </c>
      <c r="E61" s="53">
        <f t="shared" si="4"/>
        <v>76.936583114708981</v>
      </c>
      <c r="F61" s="19"/>
    </row>
    <row r="62" spans="1:6" s="32" customFormat="1" ht="37.5" x14ac:dyDescent="0.3">
      <c r="A62" s="30" t="s">
        <v>43</v>
      </c>
      <c r="B62" s="31" t="s">
        <v>156</v>
      </c>
      <c r="C62" s="23">
        <v>7.9</v>
      </c>
      <c r="D62" s="23">
        <v>7.9</v>
      </c>
      <c r="E62" s="53">
        <f t="shared" si="4"/>
        <v>100</v>
      </c>
      <c r="F62" s="19"/>
    </row>
    <row r="63" spans="1:6" hidden="1" x14ac:dyDescent="0.3">
      <c r="A63" s="16" t="s">
        <v>152</v>
      </c>
      <c r="B63" s="17" t="s">
        <v>155</v>
      </c>
      <c r="C63" s="23"/>
      <c r="D63" s="18"/>
      <c r="E63" s="53" t="e">
        <f t="shared" ref="E63" si="7">D63/C63*100</f>
        <v>#DIV/0!</v>
      </c>
      <c r="F63" s="19"/>
    </row>
    <row r="64" spans="1:6" x14ac:dyDescent="0.3">
      <c r="A64" s="16" t="s">
        <v>44</v>
      </c>
      <c r="B64" s="17" t="s">
        <v>154</v>
      </c>
      <c r="C64" s="23">
        <v>889709.4</v>
      </c>
      <c r="D64" s="18">
        <v>632901.5</v>
      </c>
      <c r="E64" s="53">
        <f t="shared" si="4"/>
        <v>71.13575511284921</v>
      </c>
      <c r="F64" s="19"/>
    </row>
    <row r="65" spans="1:6" ht="38.25" customHeight="1" x14ac:dyDescent="0.3">
      <c r="A65" s="33" t="s">
        <v>45</v>
      </c>
      <c r="B65" s="17" t="s">
        <v>153</v>
      </c>
      <c r="C65" s="23">
        <v>11083.4</v>
      </c>
      <c r="D65" s="18">
        <v>8312.7999999999993</v>
      </c>
      <c r="E65" s="53">
        <f t="shared" si="4"/>
        <v>75.002255625530069</v>
      </c>
      <c r="F65" s="19"/>
    </row>
    <row r="66" spans="1:6" ht="38.25" customHeight="1" x14ac:dyDescent="0.3">
      <c r="A66" s="33" t="s">
        <v>332</v>
      </c>
      <c r="B66" s="17" t="s">
        <v>333</v>
      </c>
      <c r="C66" s="23">
        <v>5043.5</v>
      </c>
      <c r="D66" s="18">
        <v>3119.2</v>
      </c>
      <c r="E66" s="53">
        <f t="shared" ref="E66:E68" si="8">D66/C66*100</f>
        <v>61.845940319222755</v>
      </c>
      <c r="F66" s="19"/>
    </row>
    <row r="67" spans="1:6" ht="38.25" customHeight="1" x14ac:dyDescent="0.3">
      <c r="A67" s="33" t="s">
        <v>198</v>
      </c>
      <c r="B67" s="17" t="s">
        <v>176</v>
      </c>
      <c r="C67" s="23">
        <v>31963.7</v>
      </c>
      <c r="D67" s="18">
        <v>21273.5</v>
      </c>
      <c r="E67" s="53">
        <f t="shared" si="8"/>
        <v>66.555186039163175</v>
      </c>
      <c r="F67" s="19"/>
    </row>
    <row r="68" spans="1:6" ht="38.25" hidden="1" customHeight="1" x14ac:dyDescent="0.3">
      <c r="A68" s="33" t="s">
        <v>142</v>
      </c>
      <c r="B68" s="17" t="s">
        <v>175</v>
      </c>
      <c r="C68" s="23"/>
      <c r="D68" s="18"/>
      <c r="E68" s="53" t="e">
        <f t="shared" si="8"/>
        <v>#DIV/0!</v>
      </c>
      <c r="F68" s="19"/>
    </row>
    <row r="69" spans="1:6" ht="21" customHeight="1" x14ac:dyDescent="0.3">
      <c r="A69" s="27" t="s">
        <v>46</v>
      </c>
      <c r="B69" s="34" t="s">
        <v>47</v>
      </c>
      <c r="C69" s="54">
        <f>SUM(C48:C68)</f>
        <v>1745420.4999999998</v>
      </c>
      <c r="D69" s="54">
        <f>SUM(D48:D68)</f>
        <v>1304803.6000000001</v>
      </c>
      <c r="E69" s="53">
        <f>D69/C69*100</f>
        <v>74.75583104472534</v>
      </c>
      <c r="F69" s="35"/>
    </row>
    <row r="70" spans="1:6" ht="25.5" customHeight="1" x14ac:dyDescent="0.3">
      <c r="A70" s="80" t="s">
        <v>348</v>
      </c>
      <c r="B70" s="34" t="s">
        <v>347</v>
      </c>
      <c r="C70" s="23"/>
      <c r="D70" s="23">
        <v>29</v>
      </c>
      <c r="E70" s="53">
        <v>0</v>
      </c>
      <c r="F70" s="35"/>
    </row>
    <row r="71" spans="1:6" ht="25.5" customHeight="1" x14ac:dyDescent="0.3">
      <c r="A71" s="80" t="s">
        <v>336</v>
      </c>
      <c r="B71" s="34" t="s">
        <v>166</v>
      </c>
      <c r="C71" s="23">
        <v>872.5</v>
      </c>
      <c r="D71" s="23">
        <v>7372.5</v>
      </c>
      <c r="E71" s="53">
        <v>0</v>
      </c>
      <c r="F71" s="35"/>
    </row>
    <row r="72" spans="1:6" ht="57" hidden="1" customHeight="1" x14ac:dyDescent="0.3">
      <c r="A72" s="80" t="s">
        <v>337</v>
      </c>
      <c r="B72" s="34" t="s">
        <v>338</v>
      </c>
      <c r="C72" s="23"/>
      <c r="D72" s="23"/>
      <c r="E72" s="53" t="e">
        <f t="shared" ref="E72" si="9">D72/C72*100</f>
        <v>#DIV/0!</v>
      </c>
      <c r="F72" s="35"/>
    </row>
    <row r="73" spans="1:6" ht="37.5" x14ac:dyDescent="0.3">
      <c r="A73" s="36" t="s">
        <v>49</v>
      </c>
      <c r="B73" s="34" t="s">
        <v>162</v>
      </c>
      <c r="C73" s="23">
        <v>0</v>
      </c>
      <c r="D73" s="18">
        <v>-17.8</v>
      </c>
      <c r="E73" s="53">
        <v>0</v>
      </c>
      <c r="F73" s="35"/>
    </row>
    <row r="74" spans="1:6" x14ac:dyDescent="0.3">
      <c r="A74" s="27" t="s">
        <v>50</v>
      </c>
      <c r="B74" s="34"/>
      <c r="C74" s="52">
        <f>C47+C69+C71+C73</f>
        <v>1963673.1999999997</v>
      </c>
      <c r="D74" s="52">
        <f>D47+D69+D70+D71+D72+D73</f>
        <v>1461899.9000000001</v>
      </c>
      <c r="E74" s="53">
        <f>D74/C74*100</f>
        <v>74.447209444015456</v>
      </c>
      <c r="F74" s="35"/>
    </row>
    <row r="75" spans="1:6" ht="42.75" customHeight="1" x14ac:dyDescent="0.25">
      <c r="A75" s="84" t="s">
        <v>122</v>
      </c>
      <c r="B75" s="85"/>
      <c r="C75" s="85"/>
      <c r="D75" s="85"/>
      <c r="E75" s="86"/>
    </row>
    <row r="76" spans="1:6" ht="19.5" customHeight="1" x14ac:dyDescent="0.25">
      <c r="A76" s="41" t="s">
        <v>51</v>
      </c>
      <c r="B76" s="42" t="s">
        <v>82</v>
      </c>
      <c r="C76" s="40">
        <f>SUM(C77:C84)</f>
        <v>129024.09999999999</v>
      </c>
      <c r="D76" s="40">
        <f>SUM(D77:D84)</f>
        <v>96933.1</v>
      </c>
      <c r="E76" s="43">
        <f>IF(C76=0," ",D76/C76*100)</f>
        <v>75.127902461633141</v>
      </c>
    </row>
    <row r="77" spans="1:6" ht="28.5" customHeight="1" x14ac:dyDescent="0.25">
      <c r="A77" s="44" t="s">
        <v>186</v>
      </c>
      <c r="B77" s="42" t="s">
        <v>83</v>
      </c>
      <c r="C77" s="45">
        <v>4327.5</v>
      </c>
      <c r="D77" s="45">
        <v>3359.3</v>
      </c>
      <c r="E77" s="46">
        <f>IF(C77=0," ",D77/C77*100)</f>
        <v>77.626805314846919</v>
      </c>
    </row>
    <row r="78" spans="1:6" ht="22.5" customHeight="1" x14ac:dyDescent="0.25">
      <c r="A78" s="44" t="s">
        <v>187</v>
      </c>
      <c r="B78" s="42" t="s">
        <v>84</v>
      </c>
      <c r="C78" s="45">
        <v>5408.9</v>
      </c>
      <c r="D78" s="45">
        <v>4751.1000000000004</v>
      </c>
      <c r="E78" s="46">
        <f>IF(C78=0," ",D78/C78*100)</f>
        <v>87.838562369428175</v>
      </c>
    </row>
    <row r="79" spans="1:6" ht="37.5" x14ac:dyDescent="0.25">
      <c r="A79" s="44" t="s">
        <v>188</v>
      </c>
      <c r="B79" s="42" t="s">
        <v>85</v>
      </c>
      <c r="C79" s="45">
        <v>70245</v>
      </c>
      <c r="D79" s="47">
        <v>53550.3</v>
      </c>
      <c r="E79" s="46">
        <f>IF(C79=0," ",D79/C79*100)</f>
        <v>76.23361093316251</v>
      </c>
    </row>
    <row r="80" spans="1:6" x14ac:dyDescent="0.25">
      <c r="A80" s="44" t="s">
        <v>52</v>
      </c>
      <c r="B80" s="42" t="s">
        <v>86</v>
      </c>
      <c r="C80" s="45">
        <v>7.9</v>
      </c>
      <c r="D80" s="45">
        <v>2.5</v>
      </c>
      <c r="E80" s="46">
        <f>IF(C80=0," ",D80/C80*100)</f>
        <v>31.645569620253163</v>
      </c>
    </row>
    <row r="81" spans="1:5" x14ac:dyDescent="0.25">
      <c r="A81" s="44" t="s">
        <v>189</v>
      </c>
      <c r="B81" s="42" t="s">
        <v>87</v>
      </c>
      <c r="C81" s="45">
        <v>30714.3</v>
      </c>
      <c r="D81" s="45">
        <v>21150.1</v>
      </c>
      <c r="E81" s="46">
        <f t="shared" ref="E81:E121" si="10">IF(C81=0," ",D81/C81*100)</f>
        <v>68.860758669414565</v>
      </c>
    </row>
    <row r="82" spans="1:5" x14ac:dyDescent="0.25">
      <c r="A82" s="44" t="s">
        <v>53</v>
      </c>
      <c r="B82" s="42" t="s">
        <v>88</v>
      </c>
      <c r="C82" s="45">
        <v>1399.4</v>
      </c>
      <c r="D82" s="45">
        <v>1312.3</v>
      </c>
      <c r="E82" s="46">
        <f t="shared" si="10"/>
        <v>93.775903958839493</v>
      </c>
    </row>
    <row r="83" spans="1:5" x14ac:dyDescent="0.25">
      <c r="A83" s="44" t="s">
        <v>54</v>
      </c>
      <c r="B83" s="42" t="s">
        <v>89</v>
      </c>
      <c r="C83" s="45">
        <v>1000</v>
      </c>
      <c r="D83" s="45"/>
      <c r="E83" s="46">
        <f t="shared" si="10"/>
        <v>0</v>
      </c>
    </row>
    <row r="84" spans="1:5" x14ac:dyDescent="0.25">
      <c r="A84" s="44" t="s">
        <v>55</v>
      </c>
      <c r="B84" s="42" t="s">
        <v>90</v>
      </c>
      <c r="C84" s="45">
        <v>15921.1</v>
      </c>
      <c r="D84" s="47">
        <v>12807.5</v>
      </c>
      <c r="E84" s="46">
        <f t="shared" si="10"/>
        <v>80.443562316674104</v>
      </c>
    </row>
    <row r="85" spans="1:5" x14ac:dyDescent="0.25">
      <c r="A85" s="41" t="s">
        <v>56</v>
      </c>
      <c r="B85" s="42" t="s">
        <v>91</v>
      </c>
      <c r="C85" s="40">
        <f>SUM(C86:C87)</f>
        <v>11911.6</v>
      </c>
      <c r="D85" s="40">
        <f>SUM(D86:D87)</f>
        <v>7249.2</v>
      </c>
      <c r="E85" s="43">
        <f t="shared" si="10"/>
        <v>60.8583229792807</v>
      </c>
    </row>
    <row r="86" spans="1:5" x14ac:dyDescent="0.25">
      <c r="A86" s="44" t="s">
        <v>215</v>
      </c>
      <c r="B86" s="42" t="s">
        <v>216</v>
      </c>
      <c r="C86" s="45">
        <v>11826.6</v>
      </c>
      <c r="D86" s="45">
        <v>7213.2</v>
      </c>
      <c r="E86" s="46">
        <f t="shared" si="10"/>
        <v>60.991324641063358</v>
      </c>
    </row>
    <row r="87" spans="1:5" x14ac:dyDescent="0.25">
      <c r="A87" s="44" t="s">
        <v>57</v>
      </c>
      <c r="B87" s="42" t="s">
        <v>92</v>
      </c>
      <c r="C87" s="45">
        <v>85</v>
      </c>
      <c r="D87" s="45">
        <v>36</v>
      </c>
      <c r="E87" s="46">
        <f t="shared" si="10"/>
        <v>42.352941176470587</v>
      </c>
    </row>
    <row r="88" spans="1:5" x14ac:dyDescent="0.25">
      <c r="A88" s="41" t="s">
        <v>58</v>
      </c>
      <c r="B88" s="42" t="s">
        <v>93</v>
      </c>
      <c r="C88" s="40">
        <f>C91+C89+C92+C90</f>
        <v>1703.4</v>
      </c>
      <c r="D88" s="40">
        <f>D91+D89+D92+D90</f>
        <v>1048</v>
      </c>
      <c r="E88" s="43">
        <f t="shared" si="10"/>
        <v>61.524010801925556</v>
      </c>
    </row>
    <row r="89" spans="1:5" x14ac:dyDescent="0.25">
      <c r="A89" s="44" t="s">
        <v>59</v>
      </c>
      <c r="B89" s="42" t="s">
        <v>94</v>
      </c>
      <c r="C89" s="45">
        <v>33.4</v>
      </c>
      <c r="D89" s="47">
        <v>17</v>
      </c>
      <c r="E89" s="46">
        <f t="shared" si="10"/>
        <v>50.898203592814376</v>
      </c>
    </row>
    <row r="90" spans="1:5" hidden="1" x14ac:dyDescent="0.25">
      <c r="A90" s="44" t="s">
        <v>143</v>
      </c>
      <c r="B90" s="42" t="s">
        <v>144</v>
      </c>
      <c r="C90" s="45"/>
      <c r="D90" s="47">
        <v>0</v>
      </c>
      <c r="E90" s="46"/>
    </row>
    <row r="91" spans="1:5" x14ac:dyDescent="0.25">
      <c r="A91" s="44" t="s">
        <v>60</v>
      </c>
      <c r="B91" s="42" t="s">
        <v>95</v>
      </c>
      <c r="C91" s="45">
        <v>1592.8</v>
      </c>
      <c r="D91" s="47">
        <v>991.8</v>
      </c>
      <c r="E91" s="46">
        <f t="shared" si="10"/>
        <v>62.267704671019587</v>
      </c>
    </row>
    <row r="92" spans="1:5" x14ac:dyDescent="0.25">
      <c r="A92" s="44" t="s">
        <v>61</v>
      </c>
      <c r="B92" s="42" t="s">
        <v>96</v>
      </c>
      <c r="C92" s="45">
        <v>77.2</v>
      </c>
      <c r="D92" s="47">
        <v>39.200000000000003</v>
      </c>
      <c r="E92" s="46">
        <f t="shared" si="10"/>
        <v>50.777202072538863</v>
      </c>
    </row>
    <row r="93" spans="1:5" x14ac:dyDescent="0.25">
      <c r="A93" s="41" t="s">
        <v>62</v>
      </c>
      <c r="B93" s="42" t="s">
        <v>97</v>
      </c>
      <c r="C93" s="40">
        <f>C94+C95+C96</f>
        <v>24639.7</v>
      </c>
      <c r="D93" s="40">
        <f>D94+D95+D96</f>
        <v>14395.7</v>
      </c>
      <c r="E93" s="43">
        <f t="shared" si="10"/>
        <v>58.424818483991281</v>
      </c>
    </row>
    <row r="94" spans="1:5" hidden="1" x14ac:dyDescent="0.25">
      <c r="A94" s="44" t="s">
        <v>63</v>
      </c>
      <c r="B94" s="42" t="s">
        <v>98</v>
      </c>
      <c r="C94" s="45"/>
      <c r="D94" s="47"/>
      <c r="E94" s="46" t="str">
        <f t="shared" si="10"/>
        <v xml:space="preserve"> </v>
      </c>
    </row>
    <row r="95" spans="1:5" hidden="1" x14ac:dyDescent="0.25">
      <c r="A95" s="44" t="s">
        <v>64</v>
      </c>
      <c r="B95" s="42" t="s">
        <v>99</v>
      </c>
      <c r="C95" s="45"/>
      <c r="D95" s="47">
        <v>0</v>
      </c>
      <c r="E95" s="46" t="str">
        <f t="shared" si="10"/>
        <v xml:space="preserve"> </v>
      </c>
    </row>
    <row r="96" spans="1:5" x14ac:dyDescent="0.25">
      <c r="A96" s="44" t="s">
        <v>140</v>
      </c>
      <c r="B96" s="42" t="s">
        <v>141</v>
      </c>
      <c r="C96" s="45">
        <v>24639.7</v>
      </c>
      <c r="D96" s="47">
        <v>14395.7</v>
      </c>
      <c r="E96" s="46">
        <f t="shared" si="10"/>
        <v>58.424818483991281</v>
      </c>
    </row>
    <row r="97" spans="1:5" x14ac:dyDescent="0.25">
      <c r="A97" s="41" t="s">
        <v>200</v>
      </c>
      <c r="B97" s="42" t="s">
        <v>202</v>
      </c>
      <c r="C97" s="40">
        <f>C98</f>
        <v>36588.400000000001</v>
      </c>
      <c r="D97" s="40">
        <f>D98</f>
        <v>1220.5999999999999</v>
      </c>
      <c r="E97" s="46">
        <f t="shared" si="10"/>
        <v>3.3360299985787845</v>
      </c>
    </row>
    <row r="98" spans="1:5" x14ac:dyDescent="0.25">
      <c r="A98" s="44" t="s">
        <v>201</v>
      </c>
      <c r="B98" s="42" t="s">
        <v>203</v>
      </c>
      <c r="C98" s="45">
        <v>36588.400000000001</v>
      </c>
      <c r="D98" s="47">
        <v>1220.5999999999999</v>
      </c>
      <c r="E98" s="46">
        <f t="shared" si="10"/>
        <v>3.3360299985787845</v>
      </c>
    </row>
    <row r="99" spans="1:5" x14ac:dyDescent="0.25">
      <c r="A99" s="41" t="s">
        <v>65</v>
      </c>
      <c r="B99" s="42" t="s">
        <v>100</v>
      </c>
      <c r="C99" s="40">
        <f>C100+C101+C102+C104+C105+C103</f>
        <v>1422422.8</v>
      </c>
      <c r="D99" s="40">
        <f>D100+D101+D102+D104+D105+D103</f>
        <v>1068327.8999999999</v>
      </c>
      <c r="E99" s="43">
        <f t="shared" si="10"/>
        <v>75.106213145627294</v>
      </c>
    </row>
    <row r="100" spans="1:5" x14ac:dyDescent="0.25">
      <c r="A100" s="44" t="s">
        <v>66</v>
      </c>
      <c r="B100" s="42" t="s">
        <v>101</v>
      </c>
      <c r="C100" s="45">
        <v>377668.3</v>
      </c>
      <c r="D100" s="47">
        <v>295482.7</v>
      </c>
      <c r="E100" s="46">
        <f t="shared" si="10"/>
        <v>78.238681933326163</v>
      </c>
    </row>
    <row r="101" spans="1:5" x14ac:dyDescent="0.25">
      <c r="A101" s="44" t="s">
        <v>67</v>
      </c>
      <c r="B101" s="42" t="s">
        <v>102</v>
      </c>
      <c r="C101" s="45">
        <v>910370.8</v>
      </c>
      <c r="D101" s="47">
        <v>676624.2</v>
      </c>
      <c r="E101" s="46">
        <f t="shared" si="10"/>
        <v>74.32402269492826</v>
      </c>
    </row>
    <row r="102" spans="1:5" x14ac:dyDescent="0.25">
      <c r="A102" s="44" t="s">
        <v>181</v>
      </c>
      <c r="B102" s="42" t="s">
        <v>103</v>
      </c>
      <c r="C102" s="45">
        <v>64252.7</v>
      </c>
      <c r="D102" s="47">
        <v>43298.9</v>
      </c>
      <c r="E102" s="46">
        <f t="shared" si="10"/>
        <v>67.388452158430695</v>
      </c>
    </row>
    <row r="103" spans="1:5" x14ac:dyDescent="0.25">
      <c r="A103" s="44" t="s">
        <v>182</v>
      </c>
      <c r="B103" s="42" t="s">
        <v>145</v>
      </c>
      <c r="C103" s="45">
        <v>30</v>
      </c>
      <c r="D103" s="47">
        <v>0</v>
      </c>
      <c r="E103" s="46">
        <f t="shared" si="10"/>
        <v>0</v>
      </c>
    </row>
    <row r="104" spans="1:5" x14ac:dyDescent="0.25">
      <c r="A104" s="44" t="s">
        <v>183</v>
      </c>
      <c r="B104" s="42" t="s">
        <v>104</v>
      </c>
      <c r="C104" s="45">
        <v>212</v>
      </c>
      <c r="D104" s="47">
        <v>211.9</v>
      </c>
      <c r="E104" s="46">
        <f t="shared" si="10"/>
        <v>99.952830188679243</v>
      </c>
    </row>
    <row r="105" spans="1:5" x14ac:dyDescent="0.25">
      <c r="A105" s="44" t="s">
        <v>68</v>
      </c>
      <c r="B105" s="42" t="s">
        <v>105</v>
      </c>
      <c r="C105" s="47">
        <v>69889</v>
      </c>
      <c r="D105" s="47">
        <v>52710.2</v>
      </c>
      <c r="E105" s="46">
        <f t="shared" si="10"/>
        <v>75.419880095580126</v>
      </c>
    </row>
    <row r="106" spans="1:5" x14ac:dyDescent="0.25">
      <c r="A106" s="41" t="s">
        <v>184</v>
      </c>
      <c r="B106" s="42" t="s">
        <v>106</v>
      </c>
      <c r="C106" s="40">
        <f>C107+C108</f>
        <v>68687.299999999988</v>
      </c>
      <c r="D106" s="40">
        <f>D107+D108</f>
        <v>48751.199999999997</v>
      </c>
      <c r="E106" s="43">
        <f t="shared" si="10"/>
        <v>70.975566079901242</v>
      </c>
    </row>
    <row r="107" spans="1:5" x14ac:dyDescent="0.25">
      <c r="A107" s="44" t="s">
        <v>69</v>
      </c>
      <c r="B107" s="42" t="s">
        <v>107</v>
      </c>
      <c r="C107" s="45">
        <v>45484.2</v>
      </c>
      <c r="D107" s="45">
        <v>32043.3</v>
      </c>
      <c r="E107" s="46">
        <f t="shared" si="10"/>
        <v>70.449298877412375</v>
      </c>
    </row>
    <row r="108" spans="1:5" x14ac:dyDescent="0.25">
      <c r="A108" s="44" t="s">
        <v>185</v>
      </c>
      <c r="B108" s="42" t="s">
        <v>108</v>
      </c>
      <c r="C108" s="45">
        <v>23203.1</v>
      </c>
      <c r="D108" s="45">
        <v>16707.900000000001</v>
      </c>
      <c r="E108" s="46">
        <f t="shared" si="10"/>
        <v>72.007188694614086</v>
      </c>
    </row>
    <row r="109" spans="1:5" x14ac:dyDescent="0.25">
      <c r="A109" s="41" t="s">
        <v>70</v>
      </c>
      <c r="B109" s="42" t="s">
        <v>109</v>
      </c>
      <c r="C109" s="40">
        <f>C110+C111+C113+C112</f>
        <v>27335.199999999997</v>
      </c>
      <c r="D109" s="40">
        <f>D110+D111+D113+D112</f>
        <v>15796.399999999998</v>
      </c>
      <c r="E109" s="43">
        <f t="shared" si="10"/>
        <v>57.787760835845361</v>
      </c>
    </row>
    <row r="110" spans="1:5" x14ac:dyDescent="0.25">
      <c r="A110" s="44" t="s">
        <v>71</v>
      </c>
      <c r="B110" s="42" t="s">
        <v>110</v>
      </c>
      <c r="C110" s="45">
        <v>8685.7999999999993</v>
      </c>
      <c r="D110" s="45">
        <v>6529.3</v>
      </c>
      <c r="E110" s="46">
        <f t="shared" si="10"/>
        <v>75.172120011973576</v>
      </c>
    </row>
    <row r="111" spans="1:5" x14ac:dyDescent="0.25">
      <c r="A111" s="44" t="s">
        <v>72</v>
      </c>
      <c r="B111" s="42" t="s">
        <v>111</v>
      </c>
      <c r="C111" s="45">
        <v>1654.1</v>
      </c>
      <c r="D111" s="47">
        <v>1559.6</v>
      </c>
      <c r="E111" s="46">
        <f t="shared" si="10"/>
        <v>94.286923402454505</v>
      </c>
    </row>
    <row r="112" spans="1:5" x14ac:dyDescent="0.25">
      <c r="A112" s="44" t="s">
        <v>73</v>
      </c>
      <c r="B112" s="42" t="s">
        <v>112</v>
      </c>
      <c r="C112" s="45">
        <v>14270.3</v>
      </c>
      <c r="D112" s="45">
        <v>5927.2</v>
      </c>
      <c r="E112" s="46">
        <f t="shared" si="10"/>
        <v>41.53521649860199</v>
      </c>
    </row>
    <row r="113" spans="1:5" x14ac:dyDescent="0.25">
      <c r="A113" s="44" t="s">
        <v>74</v>
      </c>
      <c r="B113" s="42" t="s">
        <v>113</v>
      </c>
      <c r="C113" s="45">
        <v>2725</v>
      </c>
      <c r="D113" s="45">
        <v>1780.3</v>
      </c>
      <c r="E113" s="46">
        <f t="shared" si="10"/>
        <v>65.332110091743118</v>
      </c>
    </row>
    <row r="114" spans="1:5" x14ac:dyDescent="0.25">
      <c r="A114" s="41" t="s">
        <v>75</v>
      </c>
      <c r="B114" s="42" t="s">
        <v>114</v>
      </c>
      <c r="C114" s="40">
        <f>C115</f>
        <v>6233.7</v>
      </c>
      <c r="D114" s="40">
        <f>D115</f>
        <v>6233.7</v>
      </c>
      <c r="E114" s="43">
        <f t="shared" si="10"/>
        <v>100</v>
      </c>
    </row>
    <row r="115" spans="1:5" x14ac:dyDescent="0.25">
      <c r="A115" s="44" t="s">
        <v>76</v>
      </c>
      <c r="B115" s="42" t="s">
        <v>115</v>
      </c>
      <c r="C115" s="45">
        <v>6233.7</v>
      </c>
      <c r="D115" s="45">
        <v>6233.7</v>
      </c>
      <c r="E115" s="46">
        <f t="shared" si="10"/>
        <v>100</v>
      </c>
    </row>
    <row r="116" spans="1:5" hidden="1" x14ac:dyDescent="0.25">
      <c r="A116" s="41" t="s">
        <v>77</v>
      </c>
      <c r="B116" s="42" t="s">
        <v>116</v>
      </c>
      <c r="C116" s="40">
        <f>C117</f>
        <v>0</v>
      </c>
      <c r="D116" s="40">
        <f>D117</f>
        <v>0</v>
      </c>
      <c r="E116" s="43" t="str">
        <f t="shared" si="10"/>
        <v xml:space="preserve"> </v>
      </c>
    </row>
    <row r="117" spans="1:5" hidden="1" x14ac:dyDescent="0.25">
      <c r="A117" s="44" t="s">
        <v>78</v>
      </c>
      <c r="B117" s="42" t="s">
        <v>117</v>
      </c>
      <c r="C117" s="45">
        <v>0</v>
      </c>
      <c r="D117" s="45">
        <v>0</v>
      </c>
      <c r="E117" s="46" t="str">
        <f t="shared" si="10"/>
        <v xml:space="preserve"> </v>
      </c>
    </row>
    <row r="118" spans="1:5" x14ac:dyDescent="0.25">
      <c r="A118" s="41" t="s">
        <v>179</v>
      </c>
      <c r="B118" s="42" t="s">
        <v>118</v>
      </c>
      <c r="C118" s="40">
        <f>C119+C120</f>
        <v>250686.6</v>
      </c>
      <c r="D118" s="40">
        <f>D119+D120</f>
        <v>199622.40000000002</v>
      </c>
      <c r="E118" s="43">
        <f t="shared" si="10"/>
        <v>79.6302634444761</v>
      </c>
    </row>
    <row r="119" spans="1:5" x14ac:dyDescent="0.25">
      <c r="A119" s="44" t="s">
        <v>180</v>
      </c>
      <c r="B119" s="42" t="s">
        <v>119</v>
      </c>
      <c r="C119" s="45">
        <v>238730.4</v>
      </c>
      <c r="D119" s="45">
        <v>188966.2</v>
      </c>
      <c r="E119" s="46">
        <f t="shared" si="10"/>
        <v>79.154644737327132</v>
      </c>
    </row>
    <row r="120" spans="1:5" x14ac:dyDescent="0.25">
      <c r="A120" s="44" t="s">
        <v>79</v>
      </c>
      <c r="B120" s="42" t="s">
        <v>120</v>
      </c>
      <c r="C120" s="45">
        <v>11956.2</v>
      </c>
      <c r="D120" s="45">
        <v>10656.2</v>
      </c>
      <c r="E120" s="46">
        <f t="shared" si="10"/>
        <v>89.12698014419297</v>
      </c>
    </row>
    <row r="121" spans="1:5" x14ac:dyDescent="0.25">
      <c r="A121" s="39" t="s">
        <v>80</v>
      </c>
      <c r="B121" s="48" t="s">
        <v>121</v>
      </c>
      <c r="C121" s="40">
        <f>C76+C85+C88+C93+C99+C106+C109+C114+C118+C116+C97</f>
        <v>1979232.8</v>
      </c>
      <c r="D121" s="40">
        <f>D76+D85+D88+D93+D99+D106+D109+D114+D118+D116+D97</f>
        <v>1459578.1999999997</v>
      </c>
      <c r="E121" s="43">
        <f t="shared" si="10"/>
        <v>73.744644894728893</v>
      </c>
    </row>
    <row r="122" spans="1:5" x14ac:dyDescent="0.3">
      <c r="A122" s="49" t="s">
        <v>81</v>
      </c>
      <c r="B122" s="50"/>
      <c r="C122" s="51">
        <f>C74-C121</f>
        <v>-15559.600000000326</v>
      </c>
      <c r="D122" s="51">
        <f>D74-D121</f>
        <v>2321.7000000004191</v>
      </c>
      <c r="E122" s="43"/>
    </row>
    <row r="125" spans="1:5" x14ac:dyDescent="0.3">
      <c r="A125" s="37" t="s">
        <v>138</v>
      </c>
      <c r="C125" s="56" t="s">
        <v>226</v>
      </c>
    </row>
    <row r="128" spans="1:5" x14ac:dyDescent="0.3">
      <c r="C128" s="6">
        <f>C74-C121</f>
        <v>-15559.600000000326</v>
      </c>
      <c r="D128" s="6">
        <f>D74-D121</f>
        <v>2321.7000000004191</v>
      </c>
    </row>
  </sheetData>
  <mergeCells count="2">
    <mergeCell ref="A1:E1"/>
    <mergeCell ref="A75:E75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7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2" t="s">
        <v>227</v>
      </c>
      <c r="B1" s="83"/>
      <c r="C1" s="83"/>
      <c r="D1" s="83"/>
      <c r="E1" s="83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4" t="s">
        <v>122</v>
      </c>
      <c r="B70" s="85"/>
      <c r="C70" s="85"/>
      <c r="D70" s="85"/>
      <c r="E70" s="86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7" t="s">
        <v>327</v>
      </c>
      <c r="B2" s="87"/>
      <c r="C2" s="87"/>
      <c r="D2" s="87"/>
      <c r="E2" s="87"/>
      <c r="F2" s="87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8"/>
      <c r="B5" s="88"/>
      <c r="C5" s="88"/>
      <c r="D5" s="88"/>
      <c r="E5" s="88"/>
      <c r="F5" s="88"/>
    </row>
    <row r="6" spans="1:10" ht="15" x14ac:dyDescent="0.25">
      <c r="A6" s="88"/>
      <c r="B6" s="88"/>
      <c r="C6" s="88"/>
      <c r="D6" s="88"/>
      <c r="E6" s="88"/>
      <c r="F6" s="88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2023-10-11T08:01:41Z</cp:lastPrinted>
  <dcterms:created xsi:type="dcterms:W3CDTF">2018-02-13T00:40:04Z</dcterms:created>
  <dcterms:modified xsi:type="dcterms:W3CDTF">2023-10-11T08:02:58Z</dcterms:modified>
</cp:coreProperties>
</file>